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tech\Downloads\"/>
    </mc:Choice>
  </mc:AlternateContent>
  <xr:revisionPtr revIDLastSave="0" documentId="13_ncr:1_{CE71EC04-0DFB-4227-A9FD-D11BC5DF6B97}" xr6:coauthVersionLast="45" xr6:coauthVersionMax="47" xr10:uidLastSave="{00000000-0000-0000-0000-000000000000}"/>
  <bookViews>
    <workbookView xWindow="1500" yWindow="630" windowWidth="26900" windowHeight="20050" activeTab="1" xr2:uid="{89647780-B2B0-FC44-BA06-94267988F592}"/>
  </bookViews>
  <sheets>
    <sheet name="Quy đổi" sheetId="2" r:id="rId1"/>
    <sheet name="Dữ liệu"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O27" i="1"/>
  <c r="P27" i="1"/>
  <c r="Q27" i="1"/>
  <c r="P28" i="1"/>
  <c r="Q28" i="1"/>
  <c r="O29" i="1"/>
  <c r="P29" i="1"/>
  <c r="Q29" i="1"/>
  <c r="O30" i="1"/>
  <c r="P30" i="1"/>
  <c r="Q30" i="1"/>
  <c r="N27" i="1"/>
  <c r="B32" i="1"/>
  <c r="N26" i="1" s="1"/>
  <c r="B37" i="1" l="1"/>
  <c r="B36" i="1"/>
  <c r="B35" i="1"/>
  <c r="B34" i="1"/>
  <c r="B40" i="1"/>
  <c r="B39" i="1"/>
  <c r="B38" i="1"/>
  <c r="N25" i="1"/>
  <c r="N24" i="1"/>
  <c r="N30" i="1"/>
  <c r="N28" i="1"/>
  <c r="N29" i="1"/>
  <c r="B11" i="1"/>
  <c r="N4" i="1" l="1"/>
  <c r="O4" i="1" s="1"/>
  <c r="B19" i="1"/>
  <c r="N3" i="1"/>
  <c r="Q3" i="1" s="1"/>
  <c r="N7" i="1"/>
  <c r="O7" i="1" s="1"/>
  <c r="B18" i="1"/>
  <c r="N9" i="1"/>
  <c r="P9" i="1" s="1"/>
  <c r="N8" i="1"/>
  <c r="O8" i="1" s="1"/>
  <c r="B13" i="1"/>
  <c r="B17" i="1"/>
  <c r="B15" i="1"/>
  <c r="B16" i="1"/>
  <c r="N6" i="1"/>
  <c r="Q6" i="1" s="1"/>
  <c r="B14" i="1"/>
  <c r="N5" i="1"/>
  <c r="O5" i="1" s="1"/>
  <c r="Q4" i="1"/>
  <c r="P4" i="1" l="1"/>
  <c r="C14" i="1" s="1"/>
  <c r="E8" i="2" s="1"/>
  <c r="C40" i="1"/>
  <c r="K10" i="2" s="1"/>
  <c r="C38" i="1"/>
  <c r="K8" i="2" s="1"/>
  <c r="Q25" i="1"/>
  <c r="O25" i="1"/>
  <c r="C35" i="1" s="1"/>
  <c r="P25" i="1"/>
  <c r="O24" i="1"/>
  <c r="Q24" i="1"/>
  <c r="P24" i="1"/>
  <c r="C34" i="1" s="1"/>
  <c r="C39" i="1"/>
  <c r="K9" i="2" s="1"/>
  <c r="O26" i="1"/>
  <c r="P26" i="1"/>
  <c r="Q26" i="1"/>
  <c r="P3" i="1"/>
  <c r="O3" i="1"/>
  <c r="O9" i="1"/>
  <c r="Q9" i="1"/>
  <c r="P7" i="1"/>
  <c r="P5" i="1"/>
  <c r="Q7" i="1"/>
  <c r="Q5" i="1"/>
  <c r="Q8" i="1"/>
  <c r="P8" i="1"/>
  <c r="O6" i="1"/>
  <c r="P6" i="1"/>
  <c r="C16" i="1" s="1"/>
  <c r="C37" i="1" l="1"/>
  <c r="K7" i="2" s="1"/>
  <c r="C36" i="1"/>
  <c r="C18" i="1"/>
  <c r="C13" i="1"/>
  <c r="E7" i="2" s="1"/>
  <c r="C19" i="1"/>
  <c r="C17" i="1"/>
  <c r="C15" i="1"/>
  <c r="E9" i="2" s="1"/>
</calcChain>
</file>

<file path=xl/sharedStrings.xml><?xml version="1.0" encoding="utf-8"?>
<sst xmlns="http://schemas.openxmlformats.org/spreadsheetml/2006/main" count="77" uniqueCount="22">
  <si>
    <t>Y khoa</t>
  </si>
  <si>
    <t>Răng - Hàm - Mặt</t>
  </si>
  <si>
    <t>Dược học</t>
  </si>
  <si>
    <t>Y học cổ truyền</t>
  </si>
  <si>
    <t>Kỹ thuật xét nghiệm y học</t>
  </si>
  <si>
    <t>Y học dự phòng</t>
  </si>
  <si>
    <t>Điều dưỡng</t>
  </si>
  <si>
    <t>Khoảng 1</t>
  </si>
  <si>
    <t>Khoảng 2</t>
  </si>
  <si>
    <t>Khoảng 3</t>
  </si>
  <si>
    <t>THPT</t>
  </si>
  <si>
    <t>Học Bạ</t>
  </si>
  <si>
    <t>Ngành</t>
  </si>
  <si>
    <t>Điểm Học Bạ</t>
  </si>
  <si>
    <t>Điểm THPT (quy đổi)</t>
  </si>
  <si>
    <t>QUY ĐỔI ĐIỂM CHUẨN TRÚNG TUYỂN GIỮA 
CÁC PHƯƠNG THỨC TUYỂN SINH ĐẠI HỌC HỆ CHÍNH QUY NĂM 2025</t>
  </si>
  <si>
    <t>Điểm THPT 
(quy đổi)</t>
  </si>
  <si>
    <t>Điểm Học Bạ
(3 năm cấp 3)</t>
  </si>
  <si>
    <t>Điểm Học Bạ
(Lớp 12)</t>
  </si>
  <si>
    <r>
      <t xml:space="preserve">+ Đối với các ngành </t>
    </r>
    <r>
      <rPr>
        <b/>
        <sz val="14"/>
        <rFont val="Times New Roman"/>
        <family val="1"/>
      </rPr>
      <t>Y khoa, Răng Hàm Mặt, Dược học</t>
    </r>
    <r>
      <rPr>
        <sz val="14"/>
        <rFont val="Times New Roman"/>
        <family val="1"/>
      </rPr>
      <t>: là điểm trung bình chung học tập 3 năm cấp THPT (bao gồm điểm trung bình cả năm của các năm lớp 10, lớp 11, lớp 12) của các môn thuộc tổ hợp môn đăng kí xét tuyển cộng với điểm ưu tiên, điểm thưởng (nếu có) và được làm tròn đến 2 chữ số thập phân.</t>
    </r>
  </si>
  <si>
    <t>+ Đối với các ngành Y học dự phòng, Y học cổ truyền, Điều dưỡng, Kỹ thuật xét nghiệm Y học: là điểm trung bình học tập cả năm lớp 12 THPT của các môn thuộc tổ hợp môn đăng kí xét tuyển cộng với điểm ưu tiên, điểm thưởng (nếu có) và được làm tròn đến 2 chữ số thập phân.</t>
  </si>
  <si>
    <t>Lưu ý́: Điểm xét tuyển đối với phương thức xét kết quả học tập cấp THPT (Học bạ)́: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</si>
</sst>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rgb="FF000000"/>
      <name val="Times New Roman"/>
      <family val="1"/>
    </font>
    <font>
      <sz val="12"/>
      <color rgb="FF000000"/>
      <name val="Times New Roman"/>
      <family val="1"/>
    </font>
    <font>
      <b/>
      <sz val="11"/>
      <color rgb="FF000000"/>
      <name val="Times New Roman"/>
      <family val="1"/>
    </font>
    <font>
      <sz val="12"/>
      <color theme="1"/>
      <name val="Times New Roman"/>
      <family val="1"/>
    </font>
    <font>
      <b/>
      <sz val="12"/>
      <color theme="1"/>
      <name val="Times New Roman"/>
      <family val="1"/>
    </font>
    <font>
      <sz val="14"/>
      <color theme="1"/>
      <name val="Times New Roman"/>
      <family val="1"/>
    </font>
    <font>
      <sz val="20"/>
      <color rgb="FFFF0000"/>
      <name val="Times New Roman"/>
      <family val="1"/>
    </font>
    <font>
      <sz val="10"/>
      <color indexed="8"/>
      <name val="Times New Roman"/>
      <family val="1"/>
    </font>
    <font>
      <b/>
      <sz val="20"/>
      <color indexed="8"/>
      <name val="Times New Roman"/>
      <family val="1"/>
    </font>
    <font>
      <b/>
      <sz val="18"/>
      <color indexed="8"/>
      <name val="Times New Roman"/>
      <family val="1"/>
    </font>
    <font>
      <sz val="14"/>
      <name val="Times New Roman"/>
      <family val="1"/>
    </font>
    <font>
      <b/>
      <sz val="14"/>
      <name val="Times New Roman"/>
      <family val="1"/>
    </font>
    <font>
      <b/>
      <sz val="14"/>
      <color theme="1"/>
      <name val="Times New Roman"/>
      <family val="1"/>
    </font>
    <font>
      <b/>
      <sz val="14"/>
      <color rgb="FF000000"/>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xf>
    <xf numFmtId="2" fontId="0" fillId="0" borderId="0" xfId="0" applyNumberFormat="1"/>
    <xf numFmtId="0" fontId="0" fillId="0" borderId="0" xfId="0" applyAlignment="1">
      <alignment horizontal="center"/>
    </xf>
    <xf numFmtId="0" fontId="3" fillId="0" borderId="0" xfId="0" applyFont="1" applyAlignment="1">
      <alignment horizontal="center" vertical="center" wrapText="1"/>
    </xf>
    <xf numFmtId="0" fontId="7" fillId="2" borderId="2" xfId="0" applyFont="1" applyFill="1" applyBorder="1" applyAlignment="1" applyProtection="1">
      <alignment horizontal="center" vertical="center"/>
      <protection locked="0"/>
    </xf>
    <xf numFmtId="2" fontId="6" fillId="0" borderId="2" xfId="0" applyNumberFormat="1" applyFont="1" applyBorder="1" applyAlignment="1">
      <alignment horizontal="center" vertical="center"/>
    </xf>
    <xf numFmtId="0" fontId="4" fillId="0" borderId="2" xfId="0" applyFont="1" applyBorder="1" applyAlignment="1">
      <alignment vertical="center"/>
    </xf>
    <xf numFmtId="0" fontId="0" fillId="0" borderId="2" xfId="0" applyBorder="1" applyAlignment="1">
      <alignment horizontal="center"/>
    </xf>
    <xf numFmtId="0" fontId="3" fillId="0" borderId="2" xfId="0" applyFont="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9" fillId="0" borderId="0" xfId="0" applyFont="1" applyAlignment="1">
      <alignment vertical="center"/>
    </xf>
    <xf numFmtId="0" fontId="10"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0" xfId="0" applyAlignment="1">
      <alignment horizontal="left"/>
    </xf>
    <xf numFmtId="0" fontId="11" fillId="0" borderId="0" xfId="0" quotePrefix="1" applyFont="1" applyAlignment="1">
      <alignment horizontal="left" vertical="center" wrapText="1"/>
    </xf>
    <xf numFmtId="0" fontId="13" fillId="0" borderId="0" xfId="0" applyFont="1"/>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743119</xdr:colOff>
      <xdr:row>0</xdr:row>
      <xdr:rowOff>81643</xdr:rowOff>
    </xdr:from>
    <xdr:ext cx="3371771" cy="690756"/>
    <xdr:sp macro="" textlink="">
      <xdr:nvSpPr>
        <xdr:cNvPr id="3" name="TextBox 4">
          <a:extLst>
            <a:ext uri="{FF2B5EF4-FFF2-40B4-BE49-F238E27FC236}">
              <a16:creationId xmlns:a16="http://schemas.microsoft.com/office/drawing/2014/main" id="{CE63D79E-D23D-428C-BCDD-247C03B5FDC5}"/>
            </a:ext>
          </a:extLst>
        </xdr:cNvPr>
        <xdr:cNvSpPr txBox="1"/>
      </xdr:nvSpPr>
      <xdr:spPr>
        <a:xfrm>
          <a:off x="1042476" y="81643"/>
          <a:ext cx="3371771" cy="690756"/>
        </a:xfrm>
        <a:prstGeom prst="rect">
          <a:avLst/>
        </a:prstGeom>
        <a:noFill/>
        <a:ln>
          <a:noFill/>
        </a:ln>
      </xdr:spPr>
      <xdr:txBody>
        <a:bodyPr/>
        <a:lstStyle/>
        <a:p>
          <a:pPr algn="ctr"/>
          <a:r>
            <a:rPr lang="en-US" sz="1200" b="1" i="0">
              <a:solidFill>
                <a:srgbClr val="000000"/>
              </a:solidFill>
              <a:latin typeface="Times New Roman"/>
            </a:rPr>
            <a:t>BỘ Y TẾ</a:t>
          </a:r>
          <a:endParaRPr lang="en-US" sz="1200" b="0" i="0">
            <a:solidFill>
              <a:srgbClr val="000000"/>
            </a:solidFill>
            <a:latin typeface="Times New Roman"/>
          </a:endParaRPr>
        </a:p>
        <a:p>
          <a:pPr algn="ctr"/>
          <a:r>
            <a:rPr lang="en-US" sz="1200" b="1" i="0">
              <a:solidFill>
                <a:srgbClr val="000000"/>
              </a:solidFill>
              <a:latin typeface="Times New Roman"/>
            </a:rPr>
            <a:t>TRƯỜNG ĐẠI HỌC Y DƯỢC HẢI PHÒNG</a:t>
          </a:r>
        </a:p>
        <a:p>
          <a:pPr algn="ctr"/>
          <a:r>
            <a:rPr lang="en-US" sz="1200" b="1" i="0">
              <a:solidFill>
                <a:srgbClr val="000000"/>
              </a:solidFill>
              <a:latin typeface="Calibri"/>
            </a:rPr>
            <a:t>----------------------------</a:t>
          </a:r>
          <a:endParaRPr lang="en-US" sz="1200" b="0" i="0">
            <a:solidFill>
              <a:srgbClr val="000000"/>
            </a:solidFill>
            <a:latin typeface="Calibri"/>
          </a:endParaRPr>
        </a:p>
      </xdr:txBody>
    </xdr:sp>
    <xdr:clientData/>
  </xdr:oneCellAnchor>
  <xdr:twoCellAnchor editAs="oneCell">
    <xdr:from>
      <xdr:col>0</xdr:col>
      <xdr:colOff>244191</xdr:colOff>
      <xdr:row>0</xdr:row>
      <xdr:rowOff>0</xdr:rowOff>
    </xdr:from>
    <xdr:to>
      <xdr:col>1</xdr:col>
      <xdr:colOff>712893</xdr:colOff>
      <xdr:row>3</xdr:row>
      <xdr:rowOff>263764</xdr:rowOff>
    </xdr:to>
    <xdr:pic>
      <xdr:nvPicPr>
        <xdr:cNvPr id="4" name="Picture 7">
          <a:extLst>
            <a:ext uri="{FF2B5EF4-FFF2-40B4-BE49-F238E27FC236}">
              <a16:creationId xmlns:a16="http://schemas.microsoft.com/office/drawing/2014/main" id="{D2EBA6F0-E8D2-4735-AAC8-A5844C313B36}"/>
            </a:ext>
          </a:extLst>
        </xdr:cNvPr>
        <xdr:cNvPicPr>
          <a:picLocks noChangeAspect="1"/>
        </xdr:cNvPicPr>
      </xdr:nvPicPr>
      <xdr:blipFill>
        <a:blip xmlns:r="http://schemas.openxmlformats.org/officeDocument/2006/relationships" r:embed="rId1"/>
        <a:srcRect/>
        <a:stretch>
          <a:fillRect/>
        </a:stretch>
      </xdr:blipFill>
      <xdr:spPr>
        <a:xfrm>
          <a:off x="244191" y="0"/>
          <a:ext cx="768059" cy="75362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CD97-FAA3-FB46-BED5-6208FA862BEA}">
  <dimension ref="A1:AA14"/>
  <sheetViews>
    <sheetView zoomScale="70" zoomScaleNormal="70" workbookViewId="0">
      <selection activeCell="R12" sqref="R12"/>
    </sheetView>
  </sheetViews>
  <sheetFormatPr defaultColWidth="10.6640625" defaultRowHeight="15.5" x14ac:dyDescent="0.35"/>
  <cols>
    <col min="1" max="1" width="3.9140625" customWidth="1"/>
    <col min="2" max="2" width="13.6640625" customWidth="1"/>
    <col min="3" max="3" width="1.83203125" customWidth="1"/>
    <col min="4" max="4" width="23.33203125" customWidth="1"/>
    <col min="5" max="5" width="21.9140625" bestFit="1" customWidth="1"/>
    <col min="6" max="6" width="2.5" customWidth="1"/>
    <col min="7" max="7" width="12.5" customWidth="1"/>
    <col min="8" max="8" width="12.83203125" customWidth="1"/>
    <col min="9" max="9" width="3.5" customWidth="1"/>
    <col min="10" max="10" width="24.5" customWidth="1"/>
    <col min="11" max="11" width="15.58203125" customWidth="1"/>
    <col min="20" max="20" width="10.6640625" customWidth="1"/>
  </cols>
  <sheetData>
    <row r="1" spans="1:27" s="17" customFormat="1" ht="13" x14ac:dyDescent="0.3">
      <c r="B1" s="18"/>
      <c r="C1" s="18"/>
      <c r="F1" s="18"/>
      <c r="O1" s="18"/>
      <c r="P1" s="18"/>
      <c r="Q1" s="18"/>
      <c r="R1" s="18"/>
      <c r="S1" s="18"/>
      <c r="T1" s="18"/>
      <c r="U1" s="19"/>
      <c r="V1" s="19"/>
      <c r="W1" s="19"/>
      <c r="X1" s="19"/>
      <c r="Y1" s="19"/>
      <c r="Z1" s="19"/>
      <c r="AA1" s="18"/>
    </row>
    <row r="2" spans="1:27" s="17" customFormat="1" ht="13" x14ac:dyDescent="0.3">
      <c r="B2" s="18"/>
      <c r="C2" s="18"/>
      <c r="F2" s="18"/>
      <c r="O2" s="18"/>
      <c r="P2" s="18"/>
      <c r="Q2" s="18"/>
      <c r="R2" s="18"/>
      <c r="S2" s="18"/>
      <c r="T2" s="18"/>
      <c r="U2" s="19"/>
      <c r="V2" s="19"/>
      <c r="W2" s="19"/>
      <c r="X2" s="19"/>
      <c r="Y2" s="19"/>
      <c r="Z2" s="19"/>
      <c r="AA2" s="18"/>
    </row>
    <row r="3" spans="1:27" s="17" customFormat="1" ht="13" x14ac:dyDescent="0.3">
      <c r="B3" s="18"/>
      <c r="C3" s="18"/>
      <c r="F3" s="18"/>
      <c r="O3" s="18"/>
      <c r="P3" s="18"/>
      <c r="Q3" s="18"/>
      <c r="R3" s="18"/>
      <c r="S3" s="18"/>
      <c r="T3" s="18"/>
      <c r="U3" s="19"/>
      <c r="V3" s="19"/>
      <c r="W3" s="19"/>
      <c r="X3" s="19"/>
      <c r="Y3" s="19"/>
      <c r="Z3" s="19"/>
      <c r="AA3" s="18"/>
    </row>
    <row r="4" spans="1:27" s="17" customFormat="1" ht="69" customHeight="1" x14ac:dyDescent="0.3">
      <c r="A4" s="21" t="s">
        <v>15</v>
      </c>
      <c r="B4" s="21"/>
      <c r="C4" s="21"/>
      <c r="D4" s="21"/>
      <c r="E4" s="21"/>
      <c r="F4" s="21"/>
      <c r="G4" s="21"/>
      <c r="H4" s="21"/>
      <c r="I4" s="21"/>
      <c r="J4" s="21"/>
      <c r="K4" s="21"/>
      <c r="L4" s="21"/>
      <c r="M4" s="21"/>
      <c r="N4" s="21"/>
      <c r="O4" s="20"/>
      <c r="P4" s="20"/>
      <c r="Q4" s="20"/>
      <c r="R4" s="20"/>
      <c r="S4" s="20"/>
      <c r="T4" s="20"/>
      <c r="U4" s="20"/>
      <c r="V4" s="20"/>
      <c r="W4" s="20"/>
      <c r="X4" s="20"/>
      <c r="Y4" s="20"/>
      <c r="Z4" s="20"/>
      <c r="AA4" s="20"/>
    </row>
    <row r="6" spans="1:27" ht="36.5" customHeight="1" x14ac:dyDescent="0.35">
      <c r="B6" s="22" t="s">
        <v>17</v>
      </c>
      <c r="D6" s="27" t="s">
        <v>12</v>
      </c>
      <c r="E6" s="28" t="s">
        <v>16</v>
      </c>
      <c r="H6" s="23" t="s">
        <v>18</v>
      </c>
      <c r="J6" s="29" t="s">
        <v>12</v>
      </c>
      <c r="K6" s="30" t="s">
        <v>16</v>
      </c>
    </row>
    <row r="7" spans="1:27" ht="19" customHeight="1" x14ac:dyDescent="0.35">
      <c r="B7" s="12">
        <v>27.85</v>
      </c>
      <c r="D7" s="14" t="s">
        <v>0</v>
      </c>
      <c r="E7" s="13">
        <f>VLOOKUP(D7,'Dữ liệu'!$A$13:$C$19,3,0)</f>
        <v>25.82</v>
      </c>
      <c r="H7" s="12">
        <v>24.3</v>
      </c>
      <c r="J7" s="14" t="s">
        <v>3</v>
      </c>
      <c r="K7" s="13">
        <f>VLOOKUP(J7,'Dữ liệu'!$A$34:$C$40,3,0)</f>
        <v>20.68</v>
      </c>
    </row>
    <row r="8" spans="1:27" ht="19" customHeight="1" x14ac:dyDescent="0.35">
      <c r="D8" s="14" t="s">
        <v>1</v>
      </c>
      <c r="E8" s="13">
        <f>VLOOKUP(D8,'Dữ liệu'!$A$13:$C$19,3,0)</f>
        <v>25.82</v>
      </c>
      <c r="J8" s="14" t="s">
        <v>4</v>
      </c>
      <c r="K8" s="13">
        <f>VLOOKUP(J8,'Dữ liệu'!$A$34:$C$40,3,0)</f>
        <v>20.68</v>
      </c>
    </row>
    <row r="9" spans="1:27" ht="19" customHeight="1" x14ac:dyDescent="0.35">
      <c r="D9" s="14" t="s">
        <v>2</v>
      </c>
      <c r="E9" s="13">
        <f>VLOOKUP(D9,'Dữ liệu'!$A$13:$C$19,3,0)</f>
        <v>25.82</v>
      </c>
      <c r="J9" s="14" t="s">
        <v>5</v>
      </c>
      <c r="K9" s="13">
        <f>VLOOKUP(J9,'Dữ liệu'!$A$34:$C$40,3,0)</f>
        <v>20.68</v>
      </c>
    </row>
    <row r="10" spans="1:27" ht="19" customHeight="1" x14ac:dyDescent="0.35">
      <c r="J10" s="14" t="s">
        <v>6</v>
      </c>
      <c r="K10" s="13">
        <f>VLOOKUP(J10,'Dữ liệu'!$A$34:$C$40,3,0)</f>
        <v>20.68</v>
      </c>
    </row>
    <row r="12" spans="1:27" ht="27.5" customHeight="1" x14ac:dyDescent="0.35">
      <c r="B12" s="26" t="s">
        <v>21</v>
      </c>
    </row>
    <row r="13" spans="1:27" s="24" customFormat="1" ht="61.5" customHeight="1" x14ac:dyDescent="0.35">
      <c r="B13" s="25" t="s">
        <v>19</v>
      </c>
      <c r="C13" s="25"/>
      <c r="D13" s="25"/>
      <c r="E13" s="25"/>
      <c r="F13" s="25"/>
      <c r="G13" s="25"/>
      <c r="H13" s="25"/>
      <c r="I13" s="25"/>
      <c r="J13" s="25"/>
      <c r="K13" s="25"/>
    </row>
    <row r="14" spans="1:27" s="24" customFormat="1" ht="61.5" customHeight="1" x14ac:dyDescent="0.35">
      <c r="B14" s="25" t="s">
        <v>20</v>
      </c>
      <c r="C14" s="25"/>
      <c r="D14" s="25"/>
      <c r="E14" s="25"/>
      <c r="F14" s="25"/>
      <c r="G14" s="25"/>
      <c r="H14" s="25"/>
      <c r="I14" s="25"/>
      <c r="J14" s="25"/>
      <c r="K14" s="25"/>
    </row>
  </sheetData>
  <mergeCells count="3">
    <mergeCell ref="A4:N4"/>
    <mergeCell ref="B13:K13"/>
    <mergeCell ref="B14:K14"/>
  </mergeCells>
  <dataValidations count="1">
    <dataValidation type="list" allowBlank="1" showInputMessage="1" showErrorMessage="1" sqref="D7 J7" xr:uid="{5FAA025D-9D0A-334C-A2A9-84D8490DFB1E}">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0481-4C46-9D4D-BCDA-A72CABFF7FFB}">
  <dimension ref="A1:Q40"/>
  <sheetViews>
    <sheetView tabSelected="1" workbookViewId="0">
      <selection activeCell="O24" sqref="O24"/>
    </sheetView>
  </sheetViews>
  <sheetFormatPr defaultColWidth="10.6640625" defaultRowHeight="15.5" x14ac:dyDescent="0.35"/>
  <cols>
    <col min="1" max="1" width="23.83203125" customWidth="1"/>
    <col min="2" max="2" width="12.5" customWidth="1"/>
    <col min="3" max="3" width="13.1640625" customWidth="1"/>
  </cols>
  <sheetData>
    <row r="1" spans="1:17" x14ac:dyDescent="0.35">
      <c r="B1" s="15" t="s">
        <v>10</v>
      </c>
      <c r="C1" s="15"/>
      <c r="D1" s="15"/>
      <c r="E1" s="15"/>
      <c r="F1" s="15"/>
      <c r="G1" s="15"/>
      <c r="H1" s="15" t="s">
        <v>11</v>
      </c>
      <c r="I1" s="15"/>
      <c r="J1" s="15"/>
      <c r="K1" s="15"/>
      <c r="L1" s="15"/>
      <c r="M1" s="15"/>
      <c r="N1" s="10"/>
    </row>
    <row r="2" spans="1:17" ht="28" x14ac:dyDescent="0.35">
      <c r="B2" s="16" t="s">
        <v>7</v>
      </c>
      <c r="C2" s="16"/>
      <c r="D2" s="16" t="s">
        <v>8</v>
      </c>
      <c r="E2" s="16"/>
      <c r="F2" s="16" t="s">
        <v>9</v>
      </c>
      <c r="G2" s="16"/>
      <c r="H2" s="16" t="s">
        <v>7</v>
      </c>
      <c r="I2" s="16"/>
      <c r="J2" s="16" t="s">
        <v>8</v>
      </c>
      <c r="K2" s="16"/>
      <c r="L2" s="16" t="s">
        <v>9</v>
      </c>
      <c r="M2" s="16"/>
      <c r="N2" s="11" t="s">
        <v>13</v>
      </c>
      <c r="O2" t="s">
        <v>7</v>
      </c>
      <c r="P2" t="s">
        <v>8</v>
      </c>
      <c r="Q2" t="s">
        <v>9</v>
      </c>
    </row>
    <row r="3" spans="1:17" x14ac:dyDescent="0.35">
      <c r="A3" s="4" t="s">
        <v>0</v>
      </c>
      <c r="B3" s="5">
        <v>20.5</v>
      </c>
      <c r="C3" s="6">
        <v>23</v>
      </c>
      <c r="D3" s="6">
        <v>23</v>
      </c>
      <c r="E3" s="6">
        <v>26</v>
      </c>
      <c r="F3" s="6">
        <v>26</v>
      </c>
      <c r="G3" s="6">
        <v>28</v>
      </c>
      <c r="H3" s="5">
        <v>24</v>
      </c>
      <c r="I3" s="5">
        <v>25.5</v>
      </c>
      <c r="J3" s="5">
        <v>25.5</v>
      </c>
      <c r="K3" s="5">
        <v>28</v>
      </c>
      <c r="L3" s="5">
        <v>28</v>
      </c>
      <c r="M3" s="5">
        <v>30</v>
      </c>
      <c r="N3" s="8">
        <f>'Dữ liệu'!$B$11</f>
        <v>27.85</v>
      </c>
      <c r="O3" s="9">
        <f>B3+(N3-H3)*(C3-B3)/(I3-H3)</f>
        <v>26.916666666666668</v>
      </c>
      <c r="P3" s="9">
        <f>D3+(N3-J3)*(E3-D3)/(K3-J3)</f>
        <v>25.82</v>
      </c>
      <c r="Q3" s="9">
        <f>F3+(N3-L3)*(G3-F3)/(M3-L3)</f>
        <v>25.85</v>
      </c>
    </row>
    <row r="4" spans="1:17" ht="16" thickBot="1" x14ac:dyDescent="0.4">
      <c r="A4" s="1" t="s">
        <v>1</v>
      </c>
      <c r="B4" s="2">
        <v>20.5</v>
      </c>
      <c r="C4" s="3">
        <v>23</v>
      </c>
      <c r="D4" s="3">
        <v>23</v>
      </c>
      <c r="E4" s="3">
        <v>26</v>
      </c>
      <c r="F4" s="3">
        <v>26</v>
      </c>
      <c r="G4" s="3">
        <v>28</v>
      </c>
      <c r="H4" s="2">
        <v>24</v>
      </c>
      <c r="I4" s="2">
        <v>25.5</v>
      </c>
      <c r="J4" s="2">
        <v>25.5</v>
      </c>
      <c r="K4" s="2">
        <v>28</v>
      </c>
      <c r="L4" s="2">
        <v>28</v>
      </c>
      <c r="M4" s="2">
        <v>30</v>
      </c>
      <c r="N4" s="8">
        <f>'Dữ liệu'!$B$11</f>
        <v>27.85</v>
      </c>
      <c r="O4" s="9">
        <f t="shared" ref="O4:O9" si="0">B4+(N4-H4)*(C4-B4)/(I4-H4)</f>
        <v>26.916666666666668</v>
      </c>
      <c r="P4" s="9">
        <f t="shared" ref="P4:P9" si="1">D4+(N4-J4)*(E4-D4)/(K4-J4)</f>
        <v>25.82</v>
      </c>
      <c r="Q4" s="9">
        <f t="shared" ref="Q4:Q9" si="2">F4+(N4-L4)*(G4-F4)/(M4-L4)</f>
        <v>25.85</v>
      </c>
    </row>
    <row r="5" spans="1:17" ht="16" thickBot="1" x14ac:dyDescent="0.4">
      <c r="A5" s="1" t="s">
        <v>2</v>
      </c>
      <c r="B5" s="2">
        <v>19</v>
      </c>
      <c r="C5" s="3">
        <v>23</v>
      </c>
      <c r="D5" s="3">
        <v>23</v>
      </c>
      <c r="E5" s="3">
        <v>26</v>
      </c>
      <c r="F5" s="3">
        <v>26</v>
      </c>
      <c r="G5" s="3">
        <v>28</v>
      </c>
      <c r="H5" s="2">
        <v>23.1</v>
      </c>
      <c r="I5" s="2">
        <v>25.5</v>
      </c>
      <c r="J5" s="2">
        <v>25.5</v>
      </c>
      <c r="K5" s="2">
        <v>28</v>
      </c>
      <c r="L5" s="2">
        <v>28</v>
      </c>
      <c r="M5" s="2">
        <v>30</v>
      </c>
      <c r="N5" s="8">
        <f>'Dữ liệu'!$B$11</f>
        <v>27.85</v>
      </c>
      <c r="O5" s="9">
        <f t="shared" si="0"/>
        <v>26.916666666666671</v>
      </c>
      <c r="P5" s="9">
        <f t="shared" si="1"/>
        <v>25.82</v>
      </c>
      <c r="Q5" s="9">
        <f t="shared" si="2"/>
        <v>25.85</v>
      </c>
    </row>
    <row r="6" spans="1:17" ht="16" thickBot="1" x14ac:dyDescent="0.4">
      <c r="A6" s="1" t="s">
        <v>3</v>
      </c>
      <c r="B6" s="2">
        <v>19</v>
      </c>
      <c r="C6" s="3">
        <v>21</v>
      </c>
      <c r="D6" s="3">
        <v>21</v>
      </c>
      <c r="E6" s="3">
        <v>24</v>
      </c>
      <c r="F6" s="3">
        <v>24</v>
      </c>
      <c r="G6" s="3">
        <v>27</v>
      </c>
      <c r="H6" s="2">
        <v>23.25</v>
      </c>
      <c r="I6" s="2">
        <v>24.5</v>
      </c>
      <c r="J6" s="2">
        <v>24.5</v>
      </c>
      <c r="K6" s="2">
        <v>27</v>
      </c>
      <c r="L6" s="2">
        <v>27</v>
      </c>
      <c r="M6" s="2">
        <v>30</v>
      </c>
      <c r="N6" s="8">
        <f>'Dữ liệu'!$B$11</f>
        <v>27.85</v>
      </c>
      <c r="O6" s="9">
        <f t="shared" si="0"/>
        <v>26.360000000000003</v>
      </c>
      <c r="P6" s="9">
        <f t="shared" si="1"/>
        <v>25.020000000000003</v>
      </c>
      <c r="Q6" s="9">
        <f t="shared" si="2"/>
        <v>24.85</v>
      </c>
    </row>
    <row r="7" spans="1:17" ht="16" thickBot="1" x14ac:dyDescent="0.4">
      <c r="A7" s="1" t="s">
        <v>4</v>
      </c>
      <c r="B7" s="2">
        <v>17</v>
      </c>
      <c r="C7" s="3">
        <v>21</v>
      </c>
      <c r="D7" s="3">
        <v>21</v>
      </c>
      <c r="E7" s="3">
        <v>24</v>
      </c>
      <c r="F7" s="3">
        <v>24</v>
      </c>
      <c r="G7" s="3">
        <v>27</v>
      </c>
      <c r="H7" s="2">
        <v>22</v>
      </c>
      <c r="I7" s="2">
        <v>24.5</v>
      </c>
      <c r="J7" s="2">
        <v>24.5</v>
      </c>
      <c r="K7" s="2">
        <v>27</v>
      </c>
      <c r="L7" s="2">
        <v>27</v>
      </c>
      <c r="M7" s="2">
        <v>30</v>
      </c>
      <c r="N7" s="8">
        <f>'Dữ liệu'!$B$11</f>
        <v>27.85</v>
      </c>
      <c r="O7" s="9">
        <f t="shared" si="0"/>
        <v>26.360000000000003</v>
      </c>
      <c r="P7" s="9">
        <f t="shared" si="1"/>
        <v>25.020000000000003</v>
      </c>
      <c r="Q7" s="9">
        <f t="shared" si="2"/>
        <v>24.85</v>
      </c>
    </row>
    <row r="8" spans="1:17" ht="16" thickBot="1" x14ac:dyDescent="0.4">
      <c r="A8" s="1" t="s">
        <v>5</v>
      </c>
      <c r="B8" s="2">
        <v>17</v>
      </c>
      <c r="C8" s="3">
        <v>21</v>
      </c>
      <c r="D8" s="3">
        <v>21</v>
      </c>
      <c r="E8" s="3">
        <v>24</v>
      </c>
      <c r="F8" s="3">
        <v>24</v>
      </c>
      <c r="G8" s="3">
        <v>27</v>
      </c>
      <c r="H8" s="2">
        <v>22</v>
      </c>
      <c r="I8" s="2">
        <v>24.5</v>
      </c>
      <c r="J8" s="2">
        <v>24.5</v>
      </c>
      <c r="K8" s="2">
        <v>27</v>
      </c>
      <c r="L8" s="2">
        <v>27</v>
      </c>
      <c r="M8" s="2">
        <v>30</v>
      </c>
      <c r="N8" s="8">
        <f>'Dữ liệu'!$B$11</f>
        <v>27.85</v>
      </c>
      <c r="O8" s="9">
        <f t="shared" si="0"/>
        <v>26.360000000000003</v>
      </c>
      <c r="P8" s="9">
        <f t="shared" si="1"/>
        <v>25.020000000000003</v>
      </c>
      <c r="Q8" s="9">
        <f t="shared" si="2"/>
        <v>24.85</v>
      </c>
    </row>
    <row r="9" spans="1:17" ht="16" thickBot="1" x14ac:dyDescent="0.4">
      <c r="A9" s="1" t="s">
        <v>6</v>
      </c>
      <c r="B9" s="2">
        <v>17</v>
      </c>
      <c r="C9" s="3">
        <v>21</v>
      </c>
      <c r="D9" s="3">
        <v>21</v>
      </c>
      <c r="E9" s="3">
        <v>24</v>
      </c>
      <c r="F9" s="3">
        <v>24</v>
      </c>
      <c r="G9" s="3">
        <v>27</v>
      </c>
      <c r="H9" s="2">
        <v>22</v>
      </c>
      <c r="I9" s="2">
        <v>24.5</v>
      </c>
      <c r="J9" s="2">
        <v>24.5</v>
      </c>
      <c r="K9" s="2">
        <v>27</v>
      </c>
      <c r="L9" s="2">
        <v>27</v>
      </c>
      <c r="M9" s="2">
        <v>30</v>
      </c>
      <c r="N9" s="8">
        <f>'Dữ liệu'!$B$11</f>
        <v>27.85</v>
      </c>
      <c r="O9" s="9">
        <f t="shared" si="0"/>
        <v>26.360000000000003</v>
      </c>
      <c r="P9" s="9">
        <f t="shared" si="1"/>
        <v>25.020000000000003</v>
      </c>
      <c r="Q9" s="9">
        <f t="shared" si="2"/>
        <v>24.85</v>
      </c>
    </row>
    <row r="11" spans="1:17" x14ac:dyDescent="0.35">
      <c r="A11" s="7" t="s">
        <v>13</v>
      </c>
      <c r="B11">
        <f>'Quy đổi'!B7</f>
        <v>27.85</v>
      </c>
    </row>
    <row r="12" spans="1:17" x14ac:dyDescent="0.35">
      <c r="A12" s="7" t="s">
        <v>12</v>
      </c>
      <c r="B12" t="s">
        <v>13</v>
      </c>
      <c r="C12" t="s">
        <v>14</v>
      </c>
    </row>
    <row r="13" spans="1:17" x14ac:dyDescent="0.35">
      <c r="A13" t="s">
        <v>0</v>
      </c>
      <c r="B13" s="8">
        <f>$B$11</f>
        <v>27.85</v>
      </c>
      <c r="C13" s="9">
        <f>IF(B13&lt;H3,"Dưới ngưỡng đảm bảo",IF(AND(B13&gt;=H3,B13&lt;=I3),O3,IF(AND(B13&gt;J3,B13&lt;=K3),P3,Q3)))</f>
        <v>25.82</v>
      </c>
    </row>
    <row r="14" spans="1:17" x14ac:dyDescent="0.35">
      <c r="A14" t="s">
        <v>1</v>
      </c>
      <c r="B14" s="8">
        <f t="shared" ref="B14:B19" si="3">$B$11</f>
        <v>27.85</v>
      </c>
      <c r="C14" s="9">
        <f t="shared" ref="C14:C19" si="4">IF(B14&lt;H4,"Dưới ngưỡng đảm bảo",IF(AND(B14&gt;=H4,B14&lt;=I4),O4,IF(AND(B14&gt;J4,B14&lt;=K4),P4,Q4)))</f>
        <v>25.82</v>
      </c>
    </row>
    <row r="15" spans="1:17" x14ac:dyDescent="0.35">
      <c r="A15" t="s">
        <v>2</v>
      </c>
      <c r="B15" s="8">
        <f t="shared" si="3"/>
        <v>27.85</v>
      </c>
      <c r="C15" s="9">
        <f t="shared" si="4"/>
        <v>25.82</v>
      </c>
    </row>
    <row r="16" spans="1:17" x14ac:dyDescent="0.35">
      <c r="A16" t="s">
        <v>3</v>
      </c>
      <c r="B16" s="8">
        <f t="shared" si="3"/>
        <v>27.85</v>
      </c>
      <c r="C16" s="9">
        <f t="shared" si="4"/>
        <v>24.85</v>
      </c>
    </row>
    <row r="17" spans="1:17" x14ac:dyDescent="0.35">
      <c r="A17" t="s">
        <v>4</v>
      </c>
      <c r="B17" s="8">
        <f t="shared" si="3"/>
        <v>27.85</v>
      </c>
      <c r="C17" s="9">
        <f t="shared" si="4"/>
        <v>24.85</v>
      </c>
    </row>
    <row r="18" spans="1:17" x14ac:dyDescent="0.35">
      <c r="A18" t="s">
        <v>5</v>
      </c>
      <c r="B18" s="8">
        <f t="shared" si="3"/>
        <v>27.85</v>
      </c>
      <c r="C18" s="9">
        <f t="shared" si="4"/>
        <v>24.85</v>
      </c>
    </row>
    <row r="19" spans="1:17" x14ac:dyDescent="0.35">
      <c r="A19" t="s">
        <v>6</v>
      </c>
      <c r="B19" s="8">
        <f t="shared" si="3"/>
        <v>27.85</v>
      </c>
      <c r="C19" s="9">
        <f t="shared" si="4"/>
        <v>24.85</v>
      </c>
    </row>
    <row r="22" spans="1:17" x14ac:dyDescent="0.35">
      <c r="B22" s="15" t="s">
        <v>10</v>
      </c>
      <c r="C22" s="15"/>
      <c r="D22" s="15"/>
      <c r="E22" s="15"/>
      <c r="F22" s="15"/>
      <c r="G22" s="15"/>
      <c r="H22" s="15" t="s">
        <v>11</v>
      </c>
      <c r="I22" s="15"/>
      <c r="J22" s="15"/>
      <c r="K22" s="15"/>
      <c r="L22" s="15"/>
      <c r="M22" s="15"/>
      <c r="N22" s="10"/>
    </row>
    <row r="23" spans="1:17" ht="28" x14ac:dyDescent="0.35">
      <c r="B23" s="16" t="s">
        <v>7</v>
      </c>
      <c r="C23" s="16"/>
      <c r="D23" s="16" t="s">
        <v>8</v>
      </c>
      <c r="E23" s="16"/>
      <c r="F23" s="16" t="s">
        <v>9</v>
      </c>
      <c r="G23" s="16"/>
      <c r="H23" s="16" t="s">
        <v>7</v>
      </c>
      <c r="I23" s="16"/>
      <c r="J23" s="16" t="s">
        <v>8</v>
      </c>
      <c r="K23" s="16"/>
      <c r="L23" s="16" t="s">
        <v>9</v>
      </c>
      <c r="M23" s="16"/>
      <c r="N23" s="11" t="s">
        <v>13</v>
      </c>
      <c r="O23" t="s">
        <v>7</v>
      </c>
      <c r="P23" t="s">
        <v>8</v>
      </c>
      <c r="Q23" t="s">
        <v>9</v>
      </c>
    </row>
    <row r="24" spans="1:17" x14ac:dyDescent="0.35">
      <c r="A24" s="4" t="s">
        <v>0</v>
      </c>
      <c r="B24" s="5">
        <v>20.5</v>
      </c>
      <c r="C24" s="6">
        <v>23</v>
      </c>
      <c r="D24" s="6">
        <v>23</v>
      </c>
      <c r="E24" s="6">
        <v>26</v>
      </c>
      <c r="F24" s="6">
        <v>26</v>
      </c>
      <c r="G24" s="6">
        <v>28</v>
      </c>
      <c r="H24" s="5">
        <v>24</v>
      </c>
      <c r="I24" s="5">
        <v>25.5</v>
      </c>
      <c r="J24" s="5">
        <v>25.5</v>
      </c>
      <c r="K24" s="5">
        <v>28</v>
      </c>
      <c r="L24" s="5">
        <v>28</v>
      </c>
      <c r="M24" s="5">
        <v>30</v>
      </c>
      <c r="N24" s="8">
        <f>'Dữ liệu'!$B$32</f>
        <v>24.3</v>
      </c>
      <c r="O24" s="9">
        <f>B24+(N24-H24)*(C24-B24)/(I24-H24)</f>
        <v>21</v>
      </c>
      <c r="P24" s="9">
        <f>D24+(N24-J24)*(E24-D24)/(K24-J24)</f>
        <v>21.560000000000002</v>
      </c>
      <c r="Q24" s="9">
        <f>F24+(N24-L24)*(G24-F24)/(M24-L24)</f>
        <v>22.3</v>
      </c>
    </row>
    <row r="25" spans="1:17" ht="16" thickBot="1" x14ac:dyDescent="0.4">
      <c r="A25" s="1" t="s">
        <v>1</v>
      </c>
      <c r="B25" s="2">
        <v>20.5</v>
      </c>
      <c r="C25" s="3">
        <v>23</v>
      </c>
      <c r="D25" s="3">
        <v>23</v>
      </c>
      <c r="E25" s="3">
        <v>26</v>
      </c>
      <c r="F25" s="3">
        <v>26</v>
      </c>
      <c r="G25" s="3">
        <v>28</v>
      </c>
      <c r="H25" s="2">
        <v>24</v>
      </c>
      <c r="I25" s="2">
        <v>25.5</v>
      </c>
      <c r="J25" s="2">
        <v>25.5</v>
      </c>
      <c r="K25" s="2">
        <v>28</v>
      </c>
      <c r="L25" s="2">
        <v>28</v>
      </c>
      <c r="M25" s="2">
        <v>30</v>
      </c>
      <c r="N25" s="8">
        <f>'Dữ liệu'!$B$32</f>
        <v>24.3</v>
      </c>
      <c r="O25" s="9">
        <f t="shared" ref="O25:O30" si="5">B25+(N25-H25)*(C25-B25)/(I25-H25)</f>
        <v>21</v>
      </c>
      <c r="P25" s="9">
        <f t="shared" ref="P25:P30" si="6">D25+(N25-J25)*(E25-D25)/(K25-J25)</f>
        <v>21.560000000000002</v>
      </c>
      <c r="Q25" s="9">
        <f t="shared" ref="Q25:Q30" si="7">F25+(N25-L25)*(G25-F25)/(M25-L25)</f>
        <v>22.3</v>
      </c>
    </row>
    <row r="26" spans="1:17" ht="16" thickBot="1" x14ac:dyDescent="0.4">
      <c r="A26" s="1" t="s">
        <v>2</v>
      </c>
      <c r="B26" s="2">
        <v>19</v>
      </c>
      <c r="C26" s="3">
        <v>23</v>
      </c>
      <c r="D26" s="3">
        <v>23</v>
      </c>
      <c r="E26" s="3">
        <v>26</v>
      </c>
      <c r="F26" s="3">
        <v>26</v>
      </c>
      <c r="G26" s="3">
        <v>28</v>
      </c>
      <c r="H26" s="2">
        <v>23.1</v>
      </c>
      <c r="I26" s="2">
        <v>25.5</v>
      </c>
      <c r="J26" s="2">
        <v>25.5</v>
      </c>
      <c r="K26" s="2">
        <v>28</v>
      </c>
      <c r="L26" s="2">
        <v>28</v>
      </c>
      <c r="M26" s="2">
        <v>30</v>
      </c>
      <c r="N26" s="8">
        <f>'Dữ liệu'!$B$32</f>
        <v>24.3</v>
      </c>
      <c r="O26" s="9">
        <f t="shared" si="5"/>
        <v>21</v>
      </c>
      <c r="P26" s="9">
        <f t="shared" si="6"/>
        <v>21.560000000000002</v>
      </c>
      <c r="Q26" s="9">
        <f t="shared" si="7"/>
        <v>22.3</v>
      </c>
    </row>
    <row r="27" spans="1:17" ht="16" thickBot="1" x14ac:dyDescent="0.4">
      <c r="A27" s="1" t="s">
        <v>3</v>
      </c>
      <c r="B27" s="2">
        <v>19</v>
      </c>
      <c r="C27" s="3">
        <v>21</v>
      </c>
      <c r="D27" s="3">
        <v>21</v>
      </c>
      <c r="E27" s="3">
        <v>24</v>
      </c>
      <c r="F27" s="3">
        <v>24</v>
      </c>
      <c r="G27" s="3">
        <v>27</v>
      </c>
      <c r="H27" s="2">
        <v>23.25</v>
      </c>
      <c r="I27" s="2">
        <v>24.5</v>
      </c>
      <c r="J27" s="2">
        <v>24.5</v>
      </c>
      <c r="K27" s="2">
        <v>27</v>
      </c>
      <c r="L27" s="2">
        <v>27</v>
      </c>
      <c r="M27" s="2">
        <v>30</v>
      </c>
      <c r="N27" s="8">
        <f>'Dữ liệu'!$B$32</f>
        <v>24.3</v>
      </c>
      <c r="O27" s="9">
        <f t="shared" ref="O27:O30" si="8">B27+(N27-H27)*(C27-B27)/(I27-H27)</f>
        <v>20.68</v>
      </c>
      <c r="P27" s="9">
        <f t="shared" ref="P27:P30" si="9">D27+(N27-J27)*(E27-D27)/(K27-J27)</f>
        <v>20.76</v>
      </c>
      <c r="Q27" s="9">
        <f t="shared" ref="Q27:Q30" si="10">F27+(N27-L27)*(G27-F27)/(M27-L27)</f>
        <v>21.3</v>
      </c>
    </row>
    <row r="28" spans="1:17" ht="16" thickBot="1" x14ac:dyDescent="0.4">
      <c r="A28" s="1" t="s">
        <v>4</v>
      </c>
      <c r="B28" s="2">
        <v>17</v>
      </c>
      <c r="C28" s="3">
        <v>21</v>
      </c>
      <c r="D28" s="3">
        <v>21</v>
      </c>
      <c r="E28" s="3">
        <v>24</v>
      </c>
      <c r="F28" s="3">
        <v>24</v>
      </c>
      <c r="G28" s="3">
        <v>27</v>
      </c>
      <c r="H28" s="2">
        <v>22</v>
      </c>
      <c r="I28" s="2">
        <v>24.5</v>
      </c>
      <c r="J28" s="2">
        <v>24.5</v>
      </c>
      <c r="K28" s="2">
        <v>27</v>
      </c>
      <c r="L28" s="2">
        <v>27</v>
      </c>
      <c r="M28" s="2">
        <v>30</v>
      </c>
      <c r="N28" s="8">
        <f>'Dữ liệu'!$B$32</f>
        <v>24.3</v>
      </c>
      <c r="O28" s="9">
        <f>B28+(N28-H28)*(C28-B28)/(I28-H28)</f>
        <v>20.68</v>
      </c>
      <c r="P28" s="9">
        <f t="shared" si="9"/>
        <v>20.76</v>
      </c>
      <c r="Q28" s="9">
        <f t="shared" si="10"/>
        <v>21.3</v>
      </c>
    </row>
    <row r="29" spans="1:17" ht="16" thickBot="1" x14ac:dyDescent="0.4">
      <c r="A29" s="1" t="s">
        <v>5</v>
      </c>
      <c r="B29" s="2">
        <v>17</v>
      </c>
      <c r="C29" s="3">
        <v>21</v>
      </c>
      <c r="D29" s="3">
        <v>21</v>
      </c>
      <c r="E29" s="3">
        <v>24</v>
      </c>
      <c r="F29" s="3">
        <v>24</v>
      </c>
      <c r="G29" s="3">
        <v>27</v>
      </c>
      <c r="H29" s="2">
        <v>22</v>
      </c>
      <c r="I29" s="2">
        <v>24.5</v>
      </c>
      <c r="J29" s="2">
        <v>24.5</v>
      </c>
      <c r="K29" s="2">
        <v>27</v>
      </c>
      <c r="L29" s="2">
        <v>27</v>
      </c>
      <c r="M29" s="2">
        <v>30</v>
      </c>
      <c r="N29" s="8">
        <f>'Dữ liệu'!$B$32</f>
        <v>24.3</v>
      </c>
      <c r="O29" s="9">
        <f t="shared" si="8"/>
        <v>20.68</v>
      </c>
      <c r="P29" s="9">
        <f t="shared" si="9"/>
        <v>20.76</v>
      </c>
      <c r="Q29" s="9">
        <f t="shared" si="10"/>
        <v>21.3</v>
      </c>
    </row>
    <row r="30" spans="1:17" ht="16" thickBot="1" x14ac:dyDescent="0.4">
      <c r="A30" s="1" t="s">
        <v>6</v>
      </c>
      <c r="B30" s="2">
        <v>17</v>
      </c>
      <c r="C30" s="3">
        <v>21</v>
      </c>
      <c r="D30" s="3">
        <v>21</v>
      </c>
      <c r="E30" s="3">
        <v>24</v>
      </c>
      <c r="F30" s="3">
        <v>24</v>
      </c>
      <c r="G30" s="3">
        <v>27</v>
      </c>
      <c r="H30" s="2">
        <v>22</v>
      </c>
      <c r="I30" s="2">
        <v>24.5</v>
      </c>
      <c r="J30" s="2">
        <v>24.5</v>
      </c>
      <c r="K30" s="2">
        <v>27</v>
      </c>
      <c r="L30" s="2">
        <v>27</v>
      </c>
      <c r="M30" s="2">
        <v>30</v>
      </c>
      <c r="N30" s="8">
        <f>'Dữ liệu'!$B$32</f>
        <v>24.3</v>
      </c>
      <c r="O30" s="9">
        <f t="shared" si="8"/>
        <v>20.68</v>
      </c>
      <c r="P30" s="9">
        <f t="shared" si="9"/>
        <v>20.76</v>
      </c>
      <c r="Q30" s="9">
        <f t="shared" si="10"/>
        <v>21.3</v>
      </c>
    </row>
    <row r="32" spans="1:17" x14ac:dyDescent="0.35">
      <c r="A32" s="7" t="s">
        <v>13</v>
      </c>
      <c r="B32">
        <f>'Quy đổi'!H7</f>
        <v>24.3</v>
      </c>
    </row>
    <row r="33" spans="1:3" x14ac:dyDescent="0.35">
      <c r="A33" s="7" t="s">
        <v>12</v>
      </c>
      <c r="B33" t="s">
        <v>13</v>
      </c>
      <c r="C33" t="s">
        <v>14</v>
      </c>
    </row>
    <row r="34" spans="1:3" x14ac:dyDescent="0.35">
      <c r="A34" t="s">
        <v>0</v>
      </c>
      <c r="B34" s="8">
        <f>$B$32</f>
        <v>24.3</v>
      </c>
      <c r="C34" s="9">
        <f>IF(B34&lt;H24,"Dưới ngưỡng đảm bảo",IF(AND(B34&gt;=H24,B34&lt;=I24),O24,IF(AND(B34&gt;J24,B34&lt;=K24),P24,Q24)))</f>
        <v>21</v>
      </c>
    </row>
    <row r="35" spans="1:3" x14ac:dyDescent="0.35">
      <c r="A35" t="s">
        <v>1</v>
      </c>
      <c r="B35" s="8">
        <f t="shared" ref="B35:B40" si="11">$B$32</f>
        <v>24.3</v>
      </c>
      <c r="C35" s="9">
        <f t="shared" ref="C35:C40" si="12">IF(B35&lt;H25,"Dưới ngưỡng đảm bảo",IF(AND(B35&gt;=H25,B35&lt;=I25),O25,IF(AND(B35&gt;J25,B35&lt;=K25),P25,Q25)))</f>
        <v>21</v>
      </c>
    </row>
    <row r="36" spans="1:3" x14ac:dyDescent="0.35">
      <c r="A36" t="s">
        <v>2</v>
      </c>
      <c r="B36" s="8">
        <f t="shared" si="11"/>
        <v>24.3</v>
      </c>
      <c r="C36" s="9">
        <f t="shared" si="12"/>
        <v>21</v>
      </c>
    </row>
    <row r="37" spans="1:3" x14ac:dyDescent="0.35">
      <c r="A37" t="s">
        <v>3</v>
      </c>
      <c r="B37" s="8">
        <f t="shared" si="11"/>
        <v>24.3</v>
      </c>
      <c r="C37" s="9">
        <f t="shared" si="12"/>
        <v>20.68</v>
      </c>
    </row>
    <row r="38" spans="1:3" x14ac:dyDescent="0.35">
      <c r="A38" t="s">
        <v>4</v>
      </c>
      <c r="B38" s="8">
        <f t="shared" si="11"/>
        <v>24.3</v>
      </c>
      <c r="C38" s="9">
        <f t="shared" si="12"/>
        <v>20.68</v>
      </c>
    </row>
    <row r="39" spans="1:3" x14ac:dyDescent="0.35">
      <c r="A39" t="s">
        <v>5</v>
      </c>
      <c r="B39" s="8">
        <f t="shared" si="11"/>
        <v>24.3</v>
      </c>
      <c r="C39" s="9">
        <f t="shared" si="12"/>
        <v>20.68</v>
      </c>
    </row>
    <row r="40" spans="1:3" x14ac:dyDescent="0.35">
      <c r="A40" t="s">
        <v>6</v>
      </c>
      <c r="B40" s="8">
        <f t="shared" si="11"/>
        <v>24.3</v>
      </c>
      <c r="C40" s="9">
        <f t="shared" si="12"/>
        <v>20.68</v>
      </c>
    </row>
  </sheetData>
  <mergeCells count="16">
    <mergeCell ref="B22:G22"/>
    <mergeCell ref="H22:M22"/>
    <mergeCell ref="B23:C23"/>
    <mergeCell ref="D23:E23"/>
    <mergeCell ref="F23:G23"/>
    <mergeCell ref="H23:I23"/>
    <mergeCell ref="J23:K23"/>
    <mergeCell ref="L23:M23"/>
    <mergeCell ref="B1:G1"/>
    <mergeCell ref="H1:M1"/>
    <mergeCell ref="B2:C2"/>
    <mergeCell ref="D2:E2"/>
    <mergeCell ref="F2:G2"/>
    <mergeCell ref="H2:I2"/>
    <mergeCell ref="J2:K2"/>
    <mergeCell ref="L2:M2"/>
  </mergeCells>
  <dataValidations count="1">
    <dataValidation type="list" allowBlank="1" showInputMessage="1" showErrorMessage="1" sqref="A13 A34" xr:uid="{8CB44783-D1B3-CB49-B4C8-48D2454479CD}">
      <formula1>$A$3:$A$9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Quy đổi</vt:lpstr>
      <vt:lpstr>Dữ liệu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Đức</dc:creator>
  <cp:lastModifiedBy>Atech</cp:lastModifiedBy>
  <dcterms:created xsi:type="dcterms:W3CDTF">2025-07-24T03:50:29Z</dcterms:created>
  <dcterms:modified xsi:type="dcterms:W3CDTF">2025-07-28T05:10:13Z</dcterms:modified>
</cp:coreProperties>
</file>